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001-Support\26_Tutoriais\Google Sites\Percent Models\"/>
    </mc:Choice>
  </mc:AlternateContent>
  <xr:revisionPtr revIDLastSave="0" documentId="10_ncr:8100000_{2DA73F10-8EAA-42D8-BEDA-00B62222CA91}" xr6:coauthVersionLast="34" xr6:coauthVersionMax="34" xr10:uidLastSave="{00000000-0000-0000-0000-000000000000}"/>
  <bookViews>
    <workbookView xWindow="0" yWindow="0" windowWidth="21570" windowHeight="8100" xr2:uid="{AC954BEE-AB5E-4517-ABA9-31C126224B95}"/>
  </bookViews>
  <sheets>
    <sheet name="Percent Model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3" i="1" l="1"/>
  <c r="D20" i="1"/>
  <c r="E20" i="1"/>
  <c r="K20" i="1"/>
  <c r="J20" i="1"/>
  <c r="K23" i="1"/>
  <c r="E16" i="1"/>
  <c r="E15" i="1"/>
  <c r="F15" i="1"/>
  <c r="J16" i="1"/>
  <c r="J17" i="1"/>
  <c r="J18" i="1"/>
  <c r="C20" i="1"/>
  <c r="C23" i="1" s="1"/>
  <c r="E18" i="1"/>
  <c r="E17" i="1"/>
  <c r="K17" i="1" s="1"/>
  <c r="K15" i="1"/>
  <c r="J23" i="1" l="1"/>
  <c r="K18" i="1"/>
  <c r="G18" i="1"/>
  <c r="E23" i="1"/>
  <c r="F16" i="1"/>
  <c r="F17" i="1"/>
  <c r="I20" i="1"/>
  <c r="H23" i="1"/>
  <c r="K16" i="1"/>
  <c r="J15" i="1"/>
  <c r="H20" i="1"/>
  <c r="I23" i="1"/>
</calcChain>
</file>

<file path=xl/sharedStrings.xml><?xml version="1.0" encoding="utf-8"?>
<sst xmlns="http://schemas.openxmlformats.org/spreadsheetml/2006/main" count="34" uniqueCount="29">
  <si>
    <t>Lithology</t>
  </si>
  <si>
    <t>OX</t>
  </si>
  <si>
    <t>MX</t>
  </si>
  <si>
    <t>PM</t>
  </si>
  <si>
    <t>Percent</t>
  </si>
  <si>
    <t>Waste</t>
  </si>
  <si>
    <t>Density</t>
  </si>
  <si>
    <t>Tonnage</t>
  </si>
  <si>
    <t>Block Size</t>
  </si>
  <si>
    <t xml:space="preserve">Au </t>
  </si>
  <si>
    <t>Cu</t>
  </si>
  <si>
    <t>Value Process</t>
  </si>
  <si>
    <t>Mining Cost ($/t)</t>
  </si>
  <si>
    <t>Process Cost ($/t)</t>
  </si>
  <si>
    <t>Selling Cost Au ($/g)</t>
  </si>
  <si>
    <t>Selling Cost Cu $/%m</t>
  </si>
  <si>
    <t>Recovery Au (%)</t>
  </si>
  <si>
    <t>Recovery Cu (%)</t>
  </si>
  <si>
    <t>Price Au ($/g)</t>
  </si>
  <si>
    <t>Price Cu ($/%m)</t>
  </si>
  <si>
    <t>Value Waste</t>
  </si>
  <si>
    <t>Total¹</t>
  </si>
  <si>
    <t>Total²</t>
  </si>
  <si>
    <t>Only ore parcels are processed; no dilution;</t>
  </si>
  <si>
    <t>The entire block is processed; there is dilution;</t>
  </si>
  <si>
    <t>Tonnage Ore</t>
  </si>
  <si>
    <t>Tonnage Waste</t>
  </si>
  <si>
    <t>-</t>
  </si>
  <si>
    <t>Percent 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</si>
</sst>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6" formatCode="0.0"/>
    <numFmt numFmtId="167" formatCode="0.000"/>
    <numFmt numFmtId="171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3" borderId="0" applyNumberFormat="0" applyBorder="0" applyAlignment="0" applyProtection="0"/>
  </cellStyleXfs>
  <cellXfs count="43">
    <xf numFmtId="0" fontId="0" fillId="0" borderId="0" xfId="0"/>
    <xf numFmtId="1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 applyAlignment="1">
      <alignment horizontal="left"/>
    </xf>
    <xf numFmtId="0" fontId="5" fillId="4" borderId="0" xfId="0" applyFont="1" applyFill="1" applyAlignment="1">
      <alignment horizontal="left"/>
    </xf>
    <xf numFmtId="0" fontId="0" fillId="4" borderId="0" xfId="0" applyFill="1"/>
    <xf numFmtId="9" fontId="0" fillId="4" borderId="0" xfId="2" applyFont="1" applyFill="1" applyAlignment="1">
      <alignment horizontal="center"/>
    </xf>
    <xf numFmtId="167" fontId="0" fillId="4" borderId="0" xfId="0" applyNumberFormat="1" applyFill="1" applyAlignment="1">
      <alignment horizontal="center"/>
    </xf>
    <xf numFmtId="0" fontId="0" fillId="4" borderId="0" xfId="0" applyFill="1" applyAlignment="1">
      <alignment horizontal="left" indent="1"/>
    </xf>
    <xf numFmtId="0" fontId="0" fillId="4" borderId="1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166" fontId="4" fillId="4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9" fontId="4" fillId="4" borderId="1" xfId="0" applyNumberFormat="1" applyFont="1" applyFill="1" applyBorder="1" applyAlignment="1">
      <alignment horizontal="center"/>
    </xf>
    <xf numFmtId="0" fontId="0" fillId="4" borderId="1" xfId="0" applyFill="1" applyBorder="1" applyAlignment="1">
      <alignment horizontal="left" indent="1"/>
    </xf>
    <xf numFmtId="9" fontId="0" fillId="4" borderId="1" xfId="2" applyFont="1" applyFill="1" applyBorder="1" applyAlignment="1">
      <alignment horizontal="center"/>
    </xf>
    <xf numFmtId="1" fontId="0" fillId="4" borderId="1" xfId="0" applyNumberFormat="1" applyFill="1" applyBorder="1" applyAlignment="1">
      <alignment horizontal="center"/>
    </xf>
    <xf numFmtId="167" fontId="0" fillId="4" borderId="1" xfId="0" applyNumberFormat="1" applyFill="1" applyBorder="1" applyAlignment="1">
      <alignment horizontal="center"/>
    </xf>
    <xf numFmtId="9" fontId="0" fillId="4" borderId="1" xfId="0" applyNumberFormat="1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0" fontId="0" fillId="4" borderId="3" xfId="0" applyFill="1" applyBorder="1" applyAlignment="1"/>
    <xf numFmtId="0" fontId="0" fillId="4" borderId="3" xfId="0" applyFill="1" applyBorder="1" applyAlignment="1">
      <alignment horizontal="left"/>
    </xf>
    <xf numFmtId="0" fontId="0" fillId="4" borderId="4" xfId="0" applyFill="1" applyBorder="1" applyAlignment="1">
      <alignment horizontal="left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3" fillId="4" borderId="1" xfId="0" applyFont="1" applyFill="1" applyBorder="1" applyAlignment="1"/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171" fontId="0" fillId="4" borderId="1" xfId="1" applyNumberFormat="1" applyFont="1" applyFill="1" applyBorder="1" applyAlignment="1">
      <alignment horizontal="center"/>
    </xf>
    <xf numFmtId="171" fontId="0" fillId="4" borderId="0" xfId="1" applyNumberFormat="1" applyFont="1" applyFill="1" applyAlignment="1">
      <alignment horizontal="center"/>
    </xf>
    <xf numFmtId="171" fontId="0" fillId="4" borderId="0" xfId="0" applyNumberFormat="1" applyFill="1" applyAlignment="1">
      <alignment horizontal="center"/>
    </xf>
    <xf numFmtId="167" fontId="0" fillId="4" borderId="9" xfId="0" applyNumberFormat="1" applyFill="1" applyBorder="1" applyAlignment="1">
      <alignment horizontal="center"/>
    </xf>
    <xf numFmtId="0" fontId="4" fillId="4" borderId="1" xfId="4" applyFont="1" applyFill="1" applyBorder="1" applyAlignment="1">
      <alignment horizontal="left" indent="1"/>
    </xf>
    <xf numFmtId="9" fontId="4" fillId="4" borderId="1" xfId="2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1" fontId="4" fillId="4" borderId="1" xfId="4" applyNumberFormat="1" applyFont="1" applyFill="1" applyBorder="1" applyAlignment="1">
      <alignment horizontal="center"/>
    </xf>
    <xf numFmtId="167" fontId="4" fillId="4" borderId="8" xfId="0" applyNumberFormat="1" applyFont="1" applyFill="1" applyBorder="1" applyAlignment="1">
      <alignment horizontal="center"/>
    </xf>
    <xf numFmtId="171" fontId="4" fillId="4" borderId="1" xfId="1" applyNumberFormat="1" applyFont="1" applyFill="1" applyBorder="1" applyAlignment="1">
      <alignment horizontal="center"/>
    </xf>
    <xf numFmtId="0" fontId="4" fillId="4" borderId="1" xfId="3" applyFont="1" applyFill="1" applyBorder="1" applyAlignment="1">
      <alignment horizontal="left" indent="1"/>
    </xf>
    <xf numFmtId="0" fontId="4" fillId="4" borderId="3" xfId="0" applyFont="1" applyFill="1" applyBorder="1" applyAlignment="1">
      <alignment horizontal="center"/>
    </xf>
    <xf numFmtId="167" fontId="4" fillId="4" borderId="2" xfId="0" applyNumberFormat="1" applyFont="1" applyFill="1" applyBorder="1" applyAlignment="1">
      <alignment horizontal="center"/>
    </xf>
    <xf numFmtId="171" fontId="4" fillId="4" borderId="7" xfId="3" applyNumberFormat="1" applyFont="1" applyFill="1" applyBorder="1" applyAlignment="1">
      <alignment horizontal="center"/>
    </xf>
  </cellXfs>
  <cellStyles count="5">
    <cellStyle name="40% - Accent5" xfId="4" builtinId="47"/>
    <cellStyle name="Comma" xfId="1" builtinId="3"/>
    <cellStyle name="Good" xfId="3" builtinId="26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A1707-4281-46EC-B9AB-C092030FE878}">
  <dimension ref="B2:XFD28"/>
  <sheetViews>
    <sheetView tabSelected="1" workbookViewId="0">
      <selection activeCell="D18" sqref="D18"/>
    </sheetView>
  </sheetViews>
  <sheetFormatPr defaultRowHeight="15" x14ac:dyDescent="0.25"/>
  <cols>
    <col min="1" max="1" width="2.140625" style="2" customWidth="1"/>
    <col min="2" max="2" width="22.5703125" style="3" bestFit="1" customWidth="1"/>
    <col min="3" max="5" width="9.7109375" style="2" customWidth="1"/>
    <col min="6" max="7" width="14" style="2" customWidth="1"/>
    <col min="8" max="9" width="9.7109375" style="2" customWidth="1"/>
    <col min="10" max="11" width="14" style="2" customWidth="1"/>
    <col min="12" max="12" width="2.140625" style="2" customWidth="1"/>
    <col min="13" max="16384" width="9.140625" style="2"/>
  </cols>
  <sheetData>
    <row r="2" spans="2:16384" ht="23.25" x14ac:dyDescent="0.35">
      <c r="B2" s="4" t="s">
        <v>28</v>
      </c>
    </row>
    <row r="4" spans="2:16384" x14ac:dyDescent="0.25">
      <c r="B4" s="9" t="s">
        <v>8</v>
      </c>
      <c r="C4" s="10">
        <v>27000</v>
      </c>
    </row>
    <row r="5" spans="2:16384" x14ac:dyDescent="0.25">
      <c r="B5" s="11" t="s">
        <v>12</v>
      </c>
      <c r="C5" s="12">
        <v>0.9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  <c r="XEY5" s="5"/>
      <c r="XEZ5" s="5"/>
      <c r="XFA5" s="5"/>
      <c r="XFB5" s="5"/>
      <c r="XFC5" s="5"/>
      <c r="XFD5" s="5"/>
    </row>
    <row r="6" spans="2:16384" x14ac:dyDescent="0.25">
      <c r="B6" s="11" t="s">
        <v>13</v>
      </c>
      <c r="C6" s="12">
        <v>4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  <c r="XEY6" s="5"/>
      <c r="XEZ6" s="5"/>
      <c r="XFA6" s="5"/>
      <c r="XFB6" s="5"/>
      <c r="XFC6" s="5"/>
      <c r="XFD6" s="5"/>
    </row>
    <row r="7" spans="2:16384" x14ac:dyDescent="0.25">
      <c r="B7" s="11" t="s">
        <v>14</v>
      </c>
      <c r="C7" s="13">
        <v>0.2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  <c r="XEY7" s="5"/>
      <c r="XEZ7" s="5"/>
      <c r="XFA7" s="5"/>
      <c r="XFB7" s="5"/>
      <c r="XFC7" s="5"/>
      <c r="XFD7" s="5"/>
    </row>
    <row r="8" spans="2:16384" x14ac:dyDescent="0.25">
      <c r="B8" s="11" t="s">
        <v>15</v>
      </c>
      <c r="C8" s="13">
        <v>720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  <c r="XEY8" s="5"/>
      <c r="XEZ8" s="5"/>
      <c r="XFA8" s="5"/>
      <c r="XFB8" s="5"/>
      <c r="XFC8" s="5"/>
      <c r="XFD8" s="5"/>
    </row>
    <row r="9" spans="2:16384" x14ac:dyDescent="0.25">
      <c r="B9" s="11" t="s">
        <v>16</v>
      </c>
      <c r="C9" s="14">
        <v>0.6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  <c r="XEW9" s="5"/>
      <c r="XEX9" s="5"/>
      <c r="XEY9" s="5"/>
      <c r="XEZ9" s="5"/>
      <c r="XFA9" s="5"/>
      <c r="XFB9" s="5"/>
      <c r="XFC9" s="5"/>
      <c r="XFD9" s="5"/>
    </row>
    <row r="10" spans="2:16384" x14ac:dyDescent="0.25">
      <c r="B10" s="11" t="s">
        <v>17</v>
      </c>
      <c r="C10" s="14">
        <v>0.88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  <c r="XEY10" s="5"/>
      <c r="XEZ10" s="5"/>
      <c r="XFA10" s="5"/>
      <c r="XFB10" s="5"/>
      <c r="XFC10" s="5"/>
      <c r="XFD10" s="5"/>
    </row>
    <row r="11" spans="2:16384" x14ac:dyDescent="0.25">
      <c r="B11" s="11" t="s">
        <v>18</v>
      </c>
      <c r="C11" s="13">
        <v>12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  <c r="XEV11" s="5"/>
      <c r="XEW11" s="5"/>
      <c r="XEX11" s="5"/>
      <c r="XEY11" s="5"/>
      <c r="XEZ11" s="5"/>
      <c r="XFA11" s="5"/>
      <c r="XFB11" s="5"/>
      <c r="XFC11" s="5"/>
      <c r="XFD11" s="5"/>
    </row>
    <row r="12" spans="2:16384" x14ac:dyDescent="0.25">
      <c r="B12" s="11" t="s">
        <v>19</v>
      </c>
      <c r="C12" s="13">
        <v>2000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5"/>
      <c r="XEW12" s="5"/>
      <c r="XEX12" s="5"/>
      <c r="XEY12" s="5"/>
      <c r="XEZ12" s="5"/>
      <c r="XFA12" s="5"/>
      <c r="XFB12" s="5"/>
      <c r="XFC12" s="5"/>
      <c r="XFD12" s="5"/>
    </row>
    <row r="14" spans="2:16384" x14ac:dyDescent="0.25">
      <c r="B14" s="26" t="s">
        <v>0</v>
      </c>
      <c r="C14" s="27" t="s">
        <v>4</v>
      </c>
      <c r="D14" s="27" t="s">
        <v>6</v>
      </c>
      <c r="E14" s="27" t="s">
        <v>7</v>
      </c>
      <c r="F14" s="27" t="s">
        <v>25</v>
      </c>
      <c r="G14" s="27" t="s">
        <v>26</v>
      </c>
      <c r="H14" s="27" t="s">
        <v>9</v>
      </c>
      <c r="I14" s="27" t="s">
        <v>10</v>
      </c>
      <c r="J14" s="27" t="s">
        <v>11</v>
      </c>
      <c r="K14" s="27" t="s">
        <v>20</v>
      </c>
    </row>
    <row r="15" spans="2:16384" x14ac:dyDescent="0.25">
      <c r="B15" s="15" t="s">
        <v>1</v>
      </c>
      <c r="C15" s="16">
        <v>0.23</v>
      </c>
      <c r="D15" s="10">
        <v>1.35</v>
      </c>
      <c r="E15" s="17">
        <f>$C$4*C15*D15</f>
        <v>8383.5</v>
      </c>
      <c r="F15" s="17">
        <f>E15</f>
        <v>8383.5</v>
      </c>
      <c r="G15" s="10">
        <v>0</v>
      </c>
      <c r="H15" s="18">
        <v>0.28000000000000003</v>
      </c>
      <c r="I15" s="18">
        <v>0.5</v>
      </c>
      <c r="J15" s="29">
        <f>E15*(H15*$C$9*($C$11-$C$7))+E15*(I15*$C$10*($C$12-$C$8))/100-E15*(SUM($C$5:$C$6))</f>
        <v>22756.172400000003</v>
      </c>
      <c r="K15" s="29">
        <f>-E15*$C$5</f>
        <v>-7545.1500000000005</v>
      </c>
    </row>
    <row r="16" spans="2:16384" x14ac:dyDescent="0.25">
      <c r="B16" s="33" t="s">
        <v>2</v>
      </c>
      <c r="C16" s="34">
        <v>0.34</v>
      </c>
      <c r="D16" s="13">
        <v>2.65</v>
      </c>
      <c r="E16" s="35">
        <f>$C$4*C16*D16</f>
        <v>24327</v>
      </c>
      <c r="F16" s="36">
        <f t="shared" ref="F16:F17" si="0">E16</f>
        <v>24327</v>
      </c>
      <c r="G16" s="13">
        <v>0</v>
      </c>
      <c r="H16" s="37">
        <v>0.3</v>
      </c>
      <c r="I16" s="37">
        <v>0.6</v>
      </c>
      <c r="J16" s="38">
        <f>E16*(H16*$C$9*($C$11-$C$7))+E16*(I16*$C$10*($C$12-$C$8))/100-E16*(SUM($C$5:$C$6))</f>
        <v>96879.844800000035</v>
      </c>
      <c r="K16" s="29">
        <f>-E16*$C$5</f>
        <v>-21894.3</v>
      </c>
    </row>
    <row r="17" spans="2:11" x14ac:dyDescent="0.25">
      <c r="B17" s="39" t="s">
        <v>3</v>
      </c>
      <c r="C17" s="34">
        <v>0.33</v>
      </c>
      <c r="D17" s="13">
        <v>2.68</v>
      </c>
      <c r="E17" s="35">
        <f>$C$4*C17*D17</f>
        <v>23878.800000000003</v>
      </c>
      <c r="F17" s="35">
        <f t="shared" si="0"/>
        <v>23878.800000000003</v>
      </c>
      <c r="G17" s="40">
        <v>0</v>
      </c>
      <c r="H17" s="41">
        <v>0.33400000000000002</v>
      </c>
      <c r="I17" s="41">
        <v>0.63600000000000001</v>
      </c>
      <c r="J17" s="42">
        <f>E17*(H17*$C$9*($C$11-$C$7))+E17*(I17*$C$10*($C$12-$C$8))/100-E17*(SUM($C$5:$C$6))</f>
        <v>110525.98677120006</v>
      </c>
      <c r="K17" s="29">
        <f>-E17*$C$5</f>
        <v>-21490.920000000002</v>
      </c>
    </row>
    <row r="18" spans="2:11" x14ac:dyDescent="0.25">
      <c r="B18" s="15" t="s">
        <v>5</v>
      </c>
      <c r="C18" s="16">
        <v>0.1</v>
      </c>
      <c r="D18" s="10">
        <v>2.68</v>
      </c>
      <c r="E18" s="17">
        <f>$C$4*C18*D18</f>
        <v>7236</v>
      </c>
      <c r="F18" s="10">
        <v>0</v>
      </c>
      <c r="G18" s="17">
        <f>E18</f>
        <v>7236</v>
      </c>
      <c r="H18" s="32">
        <v>0</v>
      </c>
      <c r="I18" s="32">
        <v>0</v>
      </c>
      <c r="J18" s="29">
        <f>E18*(H18*$C$9*($C$11-$C$7))+E18*(I18*$C$10*($C$12-$C$8))/100-E18*(SUM($C$5:$C$6))</f>
        <v>-35456.400000000001</v>
      </c>
      <c r="K18" s="29">
        <f>-E18*$C$5</f>
        <v>-6512.4000000000005</v>
      </c>
    </row>
    <row r="19" spans="2:11" x14ac:dyDescent="0.25">
      <c r="B19" s="8"/>
      <c r="C19" s="6"/>
      <c r="E19" s="1"/>
      <c r="G19" s="1"/>
      <c r="H19" s="7"/>
      <c r="I19" s="7"/>
      <c r="J19" s="30"/>
      <c r="K19" s="30"/>
    </row>
    <row r="20" spans="2:11" x14ac:dyDescent="0.25">
      <c r="B20" s="26" t="s">
        <v>21</v>
      </c>
      <c r="C20" s="19">
        <f>SUM(C15:C18)</f>
        <v>1.0000000000000002</v>
      </c>
      <c r="D20" s="20">
        <f>SUMPRODUCT(C15:C18,D15:D18)</f>
        <v>2.3639000000000001</v>
      </c>
      <c r="E20" s="17">
        <f>SUM(E15:E18)</f>
        <v>63825.3</v>
      </c>
      <c r="F20" s="10" t="s">
        <v>27</v>
      </c>
      <c r="G20" s="10" t="s">
        <v>27</v>
      </c>
      <c r="H20" s="18">
        <f>SUMPRODUCT($E$15:$E$17,H15:H17)/SUM($E$15:$E$17)</f>
        <v>0.31138394007347681</v>
      </c>
      <c r="I20" s="18">
        <f>SUMPRODUCT($E$15:$E$17,I15:I17)/SUM($E$15:$E$17)</f>
        <v>0.60037616298487528</v>
      </c>
      <c r="J20" s="29">
        <f>SUM(J15:J17)-E18*C5</f>
        <v>223649.60397120009</v>
      </c>
      <c r="K20" s="29">
        <f>-E20*$C$5</f>
        <v>-57442.770000000004</v>
      </c>
    </row>
    <row r="21" spans="2:11" x14ac:dyDescent="0.25">
      <c r="B21" s="21" t="s">
        <v>21</v>
      </c>
      <c r="C21" s="23" t="s">
        <v>23</v>
      </c>
      <c r="D21" s="24"/>
      <c r="E21" s="24"/>
      <c r="F21" s="24"/>
      <c r="G21" s="24"/>
      <c r="H21" s="24"/>
      <c r="I21" s="24"/>
      <c r="J21" s="24"/>
      <c r="K21" s="25"/>
    </row>
    <row r="23" spans="2:11" x14ac:dyDescent="0.25">
      <c r="B23" s="28" t="s">
        <v>22</v>
      </c>
      <c r="C23" s="19">
        <f>C20</f>
        <v>1.0000000000000002</v>
      </c>
      <c r="D23" s="20">
        <f>D20</f>
        <v>2.3639000000000001</v>
      </c>
      <c r="E23" s="17">
        <f>SUM(E15:E18)</f>
        <v>63825.3</v>
      </c>
      <c r="F23" s="10" t="s">
        <v>27</v>
      </c>
      <c r="G23" s="10" t="s">
        <v>27</v>
      </c>
      <c r="H23" s="18">
        <f>SUMPRODUCT($E$15:$E$18,H15:H18)/$E$23</f>
        <v>0.27608172934557301</v>
      </c>
      <c r="I23" s="18">
        <f>SUMPRODUCT($E$15:$E$18,I15:I18)/$E$23</f>
        <v>0.53231033461652355</v>
      </c>
      <c r="J23" s="29">
        <f>SUM(J15:J18)</f>
        <v>194705.60397120009</v>
      </c>
      <c r="K23" s="29">
        <f>-E23*$C$5</f>
        <v>-57442.770000000004</v>
      </c>
    </row>
    <row r="24" spans="2:11" x14ac:dyDescent="0.25">
      <c r="B24" s="22" t="s">
        <v>22</v>
      </c>
      <c r="C24" s="23" t="s">
        <v>24</v>
      </c>
      <c r="D24" s="24"/>
      <c r="E24" s="24"/>
      <c r="F24" s="24"/>
      <c r="G24" s="24"/>
      <c r="H24" s="24"/>
      <c r="I24" s="24"/>
      <c r="J24" s="24"/>
      <c r="K24" s="25"/>
    </row>
    <row r="25" spans="2:11" x14ac:dyDescent="0.25">
      <c r="B25" s="2"/>
    </row>
    <row r="26" spans="2:11" x14ac:dyDescent="0.25">
      <c r="J26" s="31"/>
    </row>
    <row r="28" spans="2:11" x14ac:dyDescent="0.25">
      <c r="J28" s="1"/>
    </row>
  </sheetData>
  <pageMargins left="0.7" right="0.7" top="0.75" bottom="0.75" header="0.3" footer="0.3"/>
  <ignoredErrors>
    <ignoredError sqref="D20" formula="1"/>
    <ignoredError sqref="H20:I2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Percent Model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</dc:creator>
  <cp:lastModifiedBy>Matheus</cp:lastModifiedBy>
  <dcterms:created xsi:type="dcterms:W3CDTF">2018-08-07T14:13:31Z</dcterms:created>
  <dcterms:modified xsi:type="dcterms:W3CDTF">2018-08-07T19:49:49Z</dcterms:modified>
</cp:coreProperties>
</file>